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<sst xmlns="http://schemas.openxmlformats.org/spreadsheetml/2006/main" count="181" uniqueCount="73">
  <si>
    <t>中国热带农业科学院橡胶研究所笔试人员名单</t>
  </si>
  <si>
    <t>序号</t>
  </si>
  <si>
    <t>招聘单位</t>
  </si>
  <si>
    <t>姓名</t>
  </si>
  <si>
    <t>报考岗位名称</t>
  </si>
  <si>
    <t>岗位编码</t>
  </si>
  <si>
    <t>身份证号码</t>
  </si>
  <si>
    <t>联系方式</t>
  </si>
  <si>
    <t>备注</t>
  </si>
  <si>
    <t>橡胶所</t>
  </si>
  <si>
    <t>20220201_机械装备与自动化研究室科研岗</t>
  </si>
  <si>
    <t>342623199805117117</t>
  </si>
  <si>
    <t>440803199401051518</t>
  </si>
  <si>
    <t>61052519880918492X</t>
  </si>
  <si>
    <t>410811199702180131</t>
  </si>
  <si>
    <t>460033199505033910</t>
  </si>
  <si>
    <t>142232198904043152</t>
  </si>
  <si>
    <t>20220202_栽培生态研究室科技支撑服务岗</t>
  </si>
  <si>
    <t>420702198708167857</t>
  </si>
  <si>
    <t>460003198910090027</t>
  </si>
  <si>
    <t>142725199003083649</t>
  </si>
  <si>
    <t>430682199008209422</t>
  </si>
  <si>
    <t>420881198904265818</t>
  </si>
  <si>
    <t>20220203_橡胶木材与热带林木综合利用研究室科技支撑服务岗</t>
  </si>
  <si>
    <t>210222198208068130</t>
  </si>
  <si>
    <t>431023199004046548</t>
  </si>
  <si>
    <t>460102198308200333</t>
  </si>
  <si>
    <t>具有高级农艺师资格，免笔试</t>
  </si>
  <si>
    <t>450922198211062541</t>
  </si>
  <si>
    <t>20220204_科技服务中心科技支撑服务岗</t>
  </si>
  <si>
    <t>142326199611111214</t>
  </si>
  <si>
    <t>152301199701231214</t>
  </si>
  <si>
    <t>152625199602091524</t>
  </si>
  <si>
    <t>530121199510031248</t>
  </si>
  <si>
    <t>230321199802025501</t>
  </si>
  <si>
    <t>522226199612220186</t>
  </si>
  <si>
    <t>530629199307150055</t>
  </si>
  <si>
    <t>460034199612250028</t>
  </si>
  <si>
    <t>230121199508140030</t>
  </si>
  <si>
    <t>522422199709182644</t>
  </si>
  <si>
    <t>370784199508157616</t>
  </si>
  <si>
    <t>460103199705191822</t>
  </si>
  <si>
    <t>650103199512314721</t>
  </si>
  <si>
    <t>510322199610294751</t>
  </si>
  <si>
    <t>362204199712080020</t>
  </si>
  <si>
    <t>411282199607010015</t>
  </si>
  <si>
    <t>412726199405287558</t>
  </si>
  <si>
    <t>520122199610272625</t>
  </si>
  <si>
    <t>362524199411088549</t>
  </si>
  <si>
    <t>432524198707236727</t>
  </si>
  <si>
    <t>530302199712260040</t>
  </si>
  <si>
    <t>530326199503092563</t>
  </si>
  <si>
    <t>410327199609283519</t>
  </si>
  <si>
    <t>141082199702240066</t>
  </si>
  <si>
    <t>533523199504101817</t>
  </si>
  <si>
    <t>22020219941024301X</t>
  </si>
  <si>
    <t>430524199510140353</t>
  </si>
  <si>
    <t>460033199505194829</t>
  </si>
  <si>
    <t>140428199801096023</t>
  </si>
  <si>
    <t>232324199706130927</t>
  </si>
  <si>
    <t>140902199503150013</t>
  </si>
  <si>
    <t>460007199509120824</t>
  </si>
  <si>
    <t>460103199610042728</t>
  </si>
  <si>
    <t>370123199703095216</t>
  </si>
  <si>
    <t>321322199706250222</t>
  </si>
  <si>
    <t>20220205_科技服务中心科技支撑服务岗</t>
  </si>
  <si>
    <t>530381199608241750</t>
  </si>
  <si>
    <t>532124199112290958</t>
  </si>
  <si>
    <t>530381199405220028</t>
  </si>
  <si>
    <t>532723199604131511</t>
  </si>
  <si>
    <t>530421199605111968</t>
  </si>
  <si>
    <t>533525199708211033</t>
  </si>
  <si>
    <t>530421199511020010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</si>
</sst>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37" workbookViewId="0">
      <selection activeCell="E58" sqref="E58"/>
    </sheetView>
  </sheetViews>
  <sheetFormatPr defaultColWidth="9" defaultRowHeight="14.4" outlineLevelCol="7"/>
  <cols>
    <col min="1" max="1" width="7.22222222222222" style="1" customWidth="1"/>
    <col min="2" max="2" width="13" style="1" customWidth="1"/>
    <col min="3" max="3" width="12.3333333333333" style="1" customWidth="1"/>
    <col min="4" max="4" width="30.7777777777778" style="1" customWidth="1"/>
    <col min="5" max="5" width="13.6666666666667" style="1" customWidth="1"/>
    <col min="6" max="6" width="27.2222222222222" style="1" customWidth="1"/>
    <col min="7" max="7" width="17.7777777777778" style="1" customWidth="1"/>
    <col min="8" max="8" width="15.8888888888889" style="1" customWidth="1"/>
    <col min="9" max="16384" width="9" style="1"/>
  </cols>
  <sheetData>
    <row r="1" ht="40.5" customHeight="1" spans="1:7">
      <c r="A1" s="2" t="s">
        <v>0</v>
      </c>
      <c r="B1" s="2"/>
      <c r="C1" s="2"/>
      <c r="D1" s="2"/>
      <c r="E1" s="2"/>
      <c r="G1" s="2"/>
    </row>
    <row r="2" ht="55.5" customHeight="1" spans="1:8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8.25" customHeight="1" spans="1:8">
      <c r="A3" s="5">
        <v>1</v>
      </c>
      <c r="B3" s="5" t="s">
        <v>9</v>
      </c>
      <c r="C3" s="6" t="str">
        <f>"曹超"</f>
        <v>曹超</v>
      </c>
      <c r="D3" s="6" t="s">
        <v>10</v>
      </c>
      <c r="E3" s="5">
        <v>20220201</v>
      </c>
      <c r="F3" s="5" t="s">
        <v>11</v>
      </c>
      <c r="G3" s="6" t="str">
        <f>"18743146256"</f>
        <v>18743146256</v>
      </c>
      <c r="H3" s="7"/>
    </row>
    <row r="4" ht="38.25" customHeight="1" spans="1:8">
      <c r="A4" s="5">
        <v>2</v>
      </c>
      <c r="B4" s="5" t="s">
        <v>9</v>
      </c>
      <c r="C4" s="6" t="str">
        <f>"粟鑫"</f>
        <v>粟鑫</v>
      </c>
      <c r="D4" s="6" t="s">
        <v>10</v>
      </c>
      <c r="E4" s="5">
        <v>20220201</v>
      </c>
      <c r="F4" s="5" t="s">
        <v>12</v>
      </c>
      <c r="G4" s="6" t="str">
        <f>"13701393990"</f>
        <v>13701393990</v>
      </c>
      <c r="H4" s="7"/>
    </row>
    <row r="5" ht="38.25" customHeight="1" spans="1:8">
      <c r="A5" s="5">
        <v>3</v>
      </c>
      <c r="B5" s="5" t="s">
        <v>9</v>
      </c>
      <c r="C5" s="6" t="str">
        <f>"李玮"</f>
        <v>李玮</v>
      </c>
      <c r="D5" s="6" t="s">
        <v>10</v>
      </c>
      <c r="E5" s="5">
        <v>20220201</v>
      </c>
      <c r="F5" s="5" t="s">
        <v>13</v>
      </c>
      <c r="G5" s="6" t="str">
        <f>"18789268195"</f>
        <v>18789268195</v>
      </c>
      <c r="H5" s="7"/>
    </row>
    <row r="6" ht="38.25" customHeight="1" spans="1:8">
      <c r="A6" s="5">
        <v>4</v>
      </c>
      <c r="B6" s="5" t="s">
        <v>9</v>
      </c>
      <c r="C6" s="6" t="str">
        <f>"徐瑞阳"</f>
        <v>徐瑞阳</v>
      </c>
      <c r="D6" s="6" t="s">
        <v>10</v>
      </c>
      <c r="E6" s="5">
        <v>20220201</v>
      </c>
      <c r="F6" s="5" t="s">
        <v>14</v>
      </c>
      <c r="G6" s="6" t="str">
        <f>"18739195518"</f>
        <v>18739195518</v>
      </c>
      <c r="H6" s="7"/>
    </row>
    <row r="7" ht="38.25" customHeight="1" spans="1:8">
      <c r="A7" s="5">
        <v>5</v>
      </c>
      <c r="B7" s="5" t="s">
        <v>9</v>
      </c>
      <c r="C7" s="6" t="str">
        <f>"陈邦浪"</f>
        <v>陈邦浪</v>
      </c>
      <c r="D7" s="6" t="s">
        <v>10</v>
      </c>
      <c r="E7" s="5">
        <v>20220201</v>
      </c>
      <c r="F7" s="5" t="s">
        <v>15</v>
      </c>
      <c r="G7" s="6" t="str">
        <f>"18907631199"</f>
        <v>18907631199</v>
      </c>
      <c r="H7" s="7"/>
    </row>
    <row r="8" ht="38.25" customHeight="1" spans="1:8">
      <c r="A8" s="5">
        <v>6</v>
      </c>
      <c r="B8" s="5" t="s">
        <v>9</v>
      </c>
      <c r="C8" s="6" t="str">
        <f>"张朋飞"</f>
        <v>张朋飞</v>
      </c>
      <c r="D8" s="6" t="s">
        <v>10</v>
      </c>
      <c r="E8" s="5">
        <v>20220201</v>
      </c>
      <c r="F8" s="5" t="s">
        <v>16</v>
      </c>
      <c r="G8" s="6" t="str">
        <f>"15652063689"</f>
        <v>15652063689</v>
      </c>
      <c r="H8" s="7"/>
    </row>
    <row r="9" ht="38.25" customHeight="1" spans="1:8">
      <c r="A9" s="5">
        <v>7</v>
      </c>
      <c r="B9" s="5" t="s">
        <v>9</v>
      </c>
      <c r="C9" s="6" t="str">
        <f>"金龙"</f>
        <v>金龙</v>
      </c>
      <c r="D9" s="6" t="s">
        <v>17</v>
      </c>
      <c r="E9" s="5">
        <v>20220202</v>
      </c>
      <c r="F9" s="5" t="s">
        <v>18</v>
      </c>
      <c r="G9" s="6" t="str">
        <f>"18872877610"</f>
        <v>18872877610</v>
      </c>
      <c r="H9" s="7"/>
    </row>
    <row r="10" ht="38.25" customHeight="1" spans="1:8">
      <c r="A10" s="5">
        <v>8</v>
      </c>
      <c r="B10" s="5" t="s">
        <v>9</v>
      </c>
      <c r="C10" s="6" t="str">
        <f>"张盈盈"</f>
        <v>张盈盈</v>
      </c>
      <c r="D10" s="6" t="s">
        <v>17</v>
      </c>
      <c r="E10" s="5">
        <v>20220202</v>
      </c>
      <c r="F10" s="5" t="s">
        <v>19</v>
      </c>
      <c r="G10" s="6" t="str">
        <f>"13307597636"</f>
        <v>13307597636</v>
      </c>
      <c r="H10" s="7"/>
    </row>
    <row r="11" ht="38.25" customHeight="1" spans="1:8">
      <c r="A11" s="5">
        <v>9</v>
      </c>
      <c r="B11" s="5" t="s">
        <v>9</v>
      </c>
      <c r="C11" s="6" t="str">
        <f>"张晓娟"</f>
        <v>张晓娟</v>
      </c>
      <c r="D11" s="6" t="s">
        <v>17</v>
      </c>
      <c r="E11" s="5">
        <v>20220202</v>
      </c>
      <c r="F11" s="5" t="s">
        <v>20</v>
      </c>
      <c r="G11" s="6" t="str">
        <f>"15103631861"</f>
        <v>15103631861</v>
      </c>
      <c r="H11" s="7"/>
    </row>
    <row r="12" ht="38.25" customHeight="1" spans="1:8">
      <c r="A12" s="5">
        <v>10</v>
      </c>
      <c r="B12" s="5" t="s">
        <v>9</v>
      </c>
      <c r="C12" s="6" t="str">
        <f>"刘力"</f>
        <v>刘力</v>
      </c>
      <c r="D12" s="6" t="s">
        <v>17</v>
      </c>
      <c r="E12" s="5">
        <v>20220202</v>
      </c>
      <c r="F12" s="5" t="s">
        <v>21</v>
      </c>
      <c r="G12" s="6" t="str">
        <f>"18975030820"</f>
        <v>18975030820</v>
      </c>
      <c r="H12" s="7"/>
    </row>
    <row r="13" ht="38.25" customHeight="1" spans="1:8">
      <c r="A13" s="5">
        <v>11</v>
      </c>
      <c r="B13" s="5" t="s">
        <v>9</v>
      </c>
      <c r="C13" s="6" t="str">
        <f>"孙辽"</f>
        <v>孙辽</v>
      </c>
      <c r="D13" s="6" t="s">
        <v>17</v>
      </c>
      <c r="E13" s="5">
        <v>20220202</v>
      </c>
      <c r="F13" s="5" t="s">
        <v>22</v>
      </c>
      <c r="G13" s="6" t="str">
        <f>"18889350269"</f>
        <v>18889350269</v>
      </c>
      <c r="H13" s="7"/>
    </row>
    <row r="14" ht="38.25" customHeight="1" spans="1:8">
      <c r="A14" s="5">
        <v>12</v>
      </c>
      <c r="B14" s="5" t="s">
        <v>9</v>
      </c>
      <c r="C14" s="6" t="str">
        <f>"姜涛"</f>
        <v>姜涛</v>
      </c>
      <c r="D14" s="6" t="s">
        <v>23</v>
      </c>
      <c r="E14" s="5">
        <v>20220203</v>
      </c>
      <c r="F14" s="5" t="s">
        <v>24</v>
      </c>
      <c r="G14" s="6" t="str">
        <f>"15898137097"</f>
        <v>15898137097</v>
      </c>
      <c r="H14" s="7"/>
    </row>
    <row r="15" ht="38.25" customHeight="1" spans="1:8">
      <c r="A15" s="5">
        <v>13</v>
      </c>
      <c r="B15" s="5" t="s">
        <v>9</v>
      </c>
      <c r="C15" s="6" t="str">
        <f>"邝美娟"</f>
        <v>邝美娟</v>
      </c>
      <c r="D15" s="6" t="s">
        <v>23</v>
      </c>
      <c r="E15" s="5">
        <v>20220203</v>
      </c>
      <c r="F15" s="5" t="s">
        <v>25</v>
      </c>
      <c r="G15" s="6" t="str">
        <f>"15111275464"</f>
        <v>15111275464</v>
      </c>
      <c r="H15" s="7"/>
    </row>
    <row r="16" ht="38.25" customHeight="1" spans="1:8">
      <c r="A16" s="5">
        <v>14</v>
      </c>
      <c r="B16" s="5" t="s">
        <v>9</v>
      </c>
      <c r="C16" s="6" t="str">
        <f>"钟昌柏"</f>
        <v>钟昌柏</v>
      </c>
      <c r="D16" s="6" t="s">
        <v>23</v>
      </c>
      <c r="E16" s="5">
        <v>20220203</v>
      </c>
      <c r="F16" s="5" t="s">
        <v>26</v>
      </c>
      <c r="G16" s="6" t="str">
        <f>"13976688796"</f>
        <v>13976688796</v>
      </c>
      <c r="H16" s="8" t="s">
        <v>27</v>
      </c>
    </row>
    <row r="17" ht="38.25" customHeight="1" spans="1:8">
      <c r="A17" s="5">
        <v>15</v>
      </c>
      <c r="B17" s="5" t="s">
        <v>9</v>
      </c>
      <c r="C17" s="6" t="str">
        <f>"蓝亿亿"</f>
        <v>蓝亿亿</v>
      </c>
      <c r="D17" s="6" t="s">
        <v>23</v>
      </c>
      <c r="E17" s="5">
        <v>20220203</v>
      </c>
      <c r="F17" s="5" t="s">
        <v>28</v>
      </c>
      <c r="G17" s="6" t="str">
        <f>"13637694205"</f>
        <v>13637694205</v>
      </c>
      <c r="H17" s="7"/>
    </row>
    <row r="18" ht="38.25" customHeight="1" spans="1:8">
      <c r="A18" s="5">
        <v>16</v>
      </c>
      <c r="B18" s="5" t="s">
        <v>9</v>
      </c>
      <c r="C18" s="6" t="str">
        <f>"张忠强"</f>
        <v>张忠强</v>
      </c>
      <c r="D18" s="6" t="s">
        <v>29</v>
      </c>
      <c r="E18" s="5">
        <v>20220204</v>
      </c>
      <c r="F18" s="5" t="s">
        <v>30</v>
      </c>
      <c r="G18" s="6" t="str">
        <f>"17803544171"</f>
        <v>17803544171</v>
      </c>
      <c r="H18" s="7"/>
    </row>
    <row r="19" ht="38.25" customHeight="1" spans="1:8">
      <c r="A19" s="5">
        <v>17</v>
      </c>
      <c r="B19" s="5" t="s">
        <v>9</v>
      </c>
      <c r="C19" s="6" t="str">
        <f>"霍慧智"</f>
        <v>霍慧智</v>
      </c>
      <c r="D19" s="6" t="s">
        <v>29</v>
      </c>
      <c r="E19" s="5">
        <v>20220204</v>
      </c>
      <c r="F19" s="5" t="s">
        <v>31</v>
      </c>
      <c r="G19" s="6" t="str">
        <f>"18274853373"</f>
        <v>18274853373</v>
      </c>
      <c r="H19" s="7"/>
    </row>
    <row r="20" ht="38.25" customHeight="1" spans="1:8">
      <c r="A20" s="5">
        <v>18</v>
      </c>
      <c r="B20" s="5" t="s">
        <v>9</v>
      </c>
      <c r="C20" s="6" t="str">
        <f>"曹永红"</f>
        <v>曹永红</v>
      </c>
      <c r="D20" s="6" t="s">
        <v>29</v>
      </c>
      <c r="E20" s="5">
        <v>20220204</v>
      </c>
      <c r="F20" s="5" t="s">
        <v>32</v>
      </c>
      <c r="G20" s="6" t="str">
        <f>"15248150079"</f>
        <v>15248150079</v>
      </c>
      <c r="H20" s="7"/>
    </row>
    <row r="21" ht="38.25" customHeight="1" spans="1:8">
      <c r="A21" s="5">
        <v>19</v>
      </c>
      <c r="B21" s="5" t="s">
        <v>9</v>
      </c>
      <c r="C21" s="6" t="str">
        <f>"杨彦萍"</f>
        <v>杨彦萍</v>
      </c>
      <c r="D21" s="6" t="s">
        <v>29</v>
      </c>
      <c r="E21" s="5">
        <v>20220204</v>
      </c>
      <c r="F21" s="5" t="s">
        <v>33</v>
      </c>
      <c r="G21" s="6" t="str">
        <f>"13629464808"</f>
        <v>13629464808</v>
      </c>
      <c r="H21" s="7"/>
    </row>
    <row r="22" ht="28.8" spans="1:8">
      <c r="A22" s="5">
        <v>20</v>
      </c>
      <c r="B22" s="5" t="s">
        <v>9</v>
      </c>
      <c r="C22" s="6" t="str">
        <f>"任菲"</f>
        <v>任菲</v>
      </c>
      <c r="D22" s="6" t="s">
        <v>29</v>
      </c>
      <c r="E22" s="5">
        <v>20220204</v>
      </c>
      <c r="F22" s="5" t="s">
        <v>34</v>
      </c>
      <c r="G22" s="6" t="str">
        <f>"13664673615"</f>
        <v>13664673615</v>
      </c>
      <c r="H22" s="7"/>
    </row>
    <row r="23" ht="28.8" spans="1:8">
      <c r="A23" s="5">
        <v>21</v>
      </c>
      <c r="B23" s="5" t="s">
        <v>9</v>
      </c>
      <c r="C23" s="6" t="str">
        <f>"冉红玲"</f>
        <v>冉红玲</v>
      </c>
      <c r="D23" s="6" t="s">
        <v>29</v>
      </c>
      <c r="E23" s="5">
        <v>20220204</v>
      </c>
      <c r="F23" s="5" t="s">
        <v>35</v>
      </c>
      <c r="G23" s="6" t="str">
        <f>"15761380464"</f>
        <v>15761380464</v>
      </c>
      <c r="H23" s="7"/>
    </row>
    <row r="24" ht="28.8" spans="1:8">
      <c r="A24" s="5">
        <v>22</v>
      </c>
      <c r="B24" s="5" t="s">
        <v>9</v>
      </c>
      <c r="C24" s="6" t="str">
        <f>"曹小林"</f>
        <v>曹小林</v>
      </c>
      <c r="D24" s="6" t="s">
        <v>29</v>
      </c>
      <c r="E24" s="5">
        <v>20220204</v>
      </c>
      <c r="F24" s="5" t="s">
        <v>36</v>
      </c>
      <c r="G24" s="6" t="str">
        <f>"15240813453"</f>
        <v>15240813453</v>
      </c>
      <c r="H24" s="7"/>
    </row>
    <row r="25" ht="28.8" spans="1:8">
      <c r="A25" s="5">
        <v>23</v>
      </c>
      <c r="B25" s="5" t="s">
        <v>9</v>
      </c>
      <c r="C25" s="6" t="str">
        <f>"周川郅"</f>
        <v>周川郅</v>
      </c>
      <c r="D25" s="6" t="s">
        <v>29</v>
      </c>
      <c r="E25" s="5">
        <v>20220204</v>
      </c>
      <c r="F25" s="5" t="s">
        <v>37</v>
      </c>
      <c r="G25" s="6" t="str">
        <f>"18808914966"</f>
        <v>18808914966</v>
      </c>
      <c r="H25" s="7"/>
    </row>
    <row r="26" ht="28.8" spans="1:8">
      <c r="A26" s="5">
        <v>24</v>
      </c>
      <c r="B26" s="5" t="s">
        <v>9</v>
      </c>
      <c r="C26" s="6" t="str">
        <f>"王泽群"</f>
        <v>王泽群</v>
      </c>
      <c r="D26" s="6" t="s">
        <v>29</v>
      </c>
      <c r="E26" s="5">
        <v>20220204</v>
      </c>
      <c r="F26" s="5" t="s">
        <v>38</v>
      </c>
      <c r="G26" s="6" t="str">
        <f>"13503628686"</f>
        <v>13503628686</v>
      </c>
      <c r="H26" s="7"/>
    </row>
    <row r="27" ht="28.8" spans="1:8">
      <c r="A27" s="5">
        <v>25</v>
      </c>
      <c r="B27" s="5" t="s">
        <v>9</v>
      </c>
      <c r="C27" s="6" t="str">
        <f>"陈婷"</f>
        <v>陈婷</v>
      </c>
      <c r="D27" s="6" t="s">
        <v>29</v>
      </c>
      <c r="E27" s="5">
        <v>20220204</v>
      </c>
      <c r="F27" s="5" t="s">
        <v>39</v>
      </c>
      <c r="G27" s="6" t="str">
        <f>"18404985815"</f>
        <v>18404985815</v>
      </c>
      <c r="H27" s="7"/>
    </row>
    <row r="28" ht="28.8" spans="1:8">
      <c r="A28" s="5">
        <v>26</v>
      </c>
      <c r="B28" s="5" t="s">
        <v>9</v>
      </c>
      <c r="C28" s="6" t="str">
        <f>"潘新龙"</f>
        <v>潘新龙</v>
      </c>
      <c r="D28" s="6" t="s">
        <v>29</v>
      </c>
      <c r="E28" s="5">
        <v>20220204</v>
      </c>
      <c r="F28" s="9" t="s">
        <v>40</v>
      </c>
      <c r="G28" s="6" t="str">
        <f>"15754366231"</f>
        <v>15754366231</v>
      </c>
      <c r="H28" s="7"/>
    </row>
    <row r="29" ht="28.8" spans="1:8">
      <c r="A29" s="5">
        <v>27</v>
      </c>
      <c r="B29" s="5" t="s">
        <v>9</v>
      </c>
      <c r="C29" s="6" t="str">
        <f>"崔琳琳"</f>
        <v>崔琳琳</v>
      </c>
      <c r="D29" s="6" t="s">
        <v>29</v>
      </c>
      <c r="E29" s="5">
        <v>20220204</v>
      </c>
      <c r="F29" s="5" t="s">
        <v>41</v>
      </c>
      <c r="G29" s="6" t="str">
        <f>"15295532397"</f>
        <v>15295532397</v>
      </c>
      <c r="H29" s="7"/>
    </row>
    <row r="30" ht="28.8" spans="1:8">
      <c r="A30" s="5">
        <v>28</v>
      </c>
      <c r="B30" s="5" t="s">
        <v>9</v>
      </c>
      <c r="C30" s="6" t="str">
        <f>"张雪儿"</f>
        <v>张雪儿</v>
      </c>
      <c r="D30" s="6" t="s">
        <v>29</v>
      </c>
      <c r="E30" s="5">
        <v>20220204</v>
      </c>
      <c r="F30" s="5" t="s">
        <v>42</v>
      </c>
      <c r="G30" s="6" t="str">
        <f>"18813073066"</f>
        <v>18813073066</v>
      </c>
      <c r="H30" s="7"/>
    </row>
    <row r="31" ht="28.8" spans="1:8">
      <c r="A31" s="5">
        <v>29</v>
      </c>
      <c r="B31" s="5" t="s">
        <v>9</v>
      </c>
      <c r="C31" s="6" t="str">
        <f>"黄锐"</f>
        <v>黄锐</v>
      </c>
      <c r="D31" s="6" t="s">
        <v>29</v>
      </c>
      <c r="E31" s="5">
        <v>20220204</v>
      </c>
      <c r="F31" s="5" t="s">
        <v>43</v>
      </c>
      <c r="G31" s="6" t="str">
        <f>"15847685352"</f>
        <v>15847685352</v>
      </c>
      <c r="H31" s="7"/>
    </row>
    <row r="32" ht="28.8" spans="1:8">
      <c r="A32" s="5">
        <v>30</v>
      </c>
      <c r="B32" s="5" t="s">
        <v>9</v>
      </c>
      <c r="C32" s="6" t="str">
        <f>"喻晗晞"</f>
        <v>喻晗晞</v>
      </c>
      <c r="D32" s="6" t="s">
        <v>29</v>
      </c>
      <c r="E32" s="5">
        <v>20220204</v>
      </c>
      <c r="F32" s="5" t="s">
        <v>44</v>
      </c>
      <c r="G32" s="6" t="str">
        <f>"18751899375"</f>
        <v>18751899375</v>
      </c>
      <c r="H32" s="7"/>
    </row>
    <row r="33" ht="28.8" spans="1:8">
      <c r="A33" s="5">
        <v>31</v>
      </c>
      <c r="B33" s="5" t="s">
        <v>9</v>
      </c>
      <c r="C33" s="6" t="str">
        <f>"王博伟"</f>
        <v>王博伟</v>
      </c>
      <c r="D33" s="6" t="s">
        <v>29</v>
      </c>
      <c r="E33" s="5">
        <v>20220204</v>
      </c>
      <c r="F33" s="5" t="s">
        <v>45</v>
      </c>
      <c r="G33" s="6" t="str">
        <f>"18389792545"</f>
        <v>18389792545</v>
      </c>
      <c r="H33" s="7"/>
    </row>
    <row r="34" ht="28.8" spans="1:8">
      <c r="A34" s="5">
        <v>32</v>
      </c>
      <c r="B34" s="5" t="s">
        <v>9</v>
      </c>
      <c r="C34" s="6" t="str">
        <f>"张北京"</f>
        <v>张北京</v>
      </c>
      <c r="D34" s="6" t="s">
        <v>29</v>
      </c>
      <c r="E34" s="5">
        <v>20220204</v>
      </c>
      <c r="F34" s="5" t="s">
        <v>46</v>
      </c>
      <c r="G34" s="6" t="str">
        <f>"17889941257"</f>
        <v>17889941257</v>
      </c>
      <c r="H34" s="7"/>
    </row>
    <row r="35" ht="28.8" spans="1:8">
      <c r="A35" s="5">
        <v>33</v>
      </c>
      <c r="B35" s="5" t="s">
        <v>9</v>
      </c>
      <c r="C35" s="6" t="str">
        <f>"刘启凤"</f>
        <v>刘启凤</v>
      </c>
      <c r="D35" s="6" t="s">
        <v>29</v>
      </c>
      <c r="E35" s="5">
        <v>20220204</v>
      </c>
      <c r="F35" s="5" t="s">
        <v>47</v>
      </c>
      <c r="G35" s="6" t="str">
        <f>"17889741696"</f>
        <v>17889741696</v>
      </c>
      <c r="H35" s="7"/>
    </row>
    <row r="36" ht="28.8" spans="1:8">
      <c r="A36" s="5">
        <v>34</v>
      </c>
      <c r="B36" s="5" t="s">
        <v>9</v>
      </c>
      <c r="C36" s="6" t="str">
        <f>"汪玉玲"</f>
        <v>汪玉玲</v>
      </c>
      <c r="D36" s="6" t="s">
        <v>29</v>
      </c>
      <c r="E36" s="5">
        <v>20220204</v>
      </c>
      <c r="F36" s="5" t="s">
        <v>48</v>
      </c>
      <c r="G36" s="6" t="str">
        <f>"18689840889"</f>
        <v>18689840889</v>
      </c>
      <c r="H36" s="7"/>
    </row>
    <row r="37" ht="28.8" spans="1:8">
      <c r="A37" s="5">
        <v>35</v>
      </c>
      <c r="B37" s="5" t="s">
        <v>9</v>
      </c>
      <c r="C37" s="6" t="str">
        <f>"彭四华"</f>
        <v>彭四华</v>
      </c>
      <c r="D37" s="6" t="s">
        <v>29</v>
      </c>
      <c r="E37" s="5">
        <v>20220204</v>
      </c>
      <c r="F37" s="5" t="s">
        <v>49</v>
      </c>
      <c r="G37" s="6" t="str">
        <f>"15289968706"</f>
        <v>15289968706</v>
      </c>
      <c r="H37" s="7"/>
    </row>
    <row r="38" ht="28.8" spans="1:8">
      <c r="A38" s="5">
        <v>36</v>
      </c>
      <c r="B38" s="5" t="s">
        <v>9</v>
      </c>
      <c r="C38" s="6" t="str">
        <f>"金艳"</f>
        <v>金艳</v>
      </c>
      <c r="D38" s="6" t="s">
        <v>29</v>
      </c>
      <c r="E38" s="5">
        <v>20220204</v>
      </c>
      <c r="F38" s="5" t="s">
        <v>50</v>
      </c>
      <c r="G38" s="6" t="str">
        <f>"13698908197"</f>
        <v>13698908197</v>
      </c>
      <c r="H38" s="7"/>
    </row>
    <row r="39" ht="28.8" spans="1:8">
      <c r="A39" s="5">
        <v>37</v>
      </c>
      <c r="B39" s="5" t="s">
        <v>9</v>
      </c>
      <c r="C39" s="6" t="str">
        <f>"母丹"</f>
        <v>母丹</v>
      </c>
      <c r="D39" s="6" t="s">
        <v>29</v>
      </c>
      <c r="E39" s="5">
        <v>20220204</v>
      </c>
      <c r="F39" s="5" t="s">
        <v>51</v>
      </c>
      <c r="G39" s="6">
        <v>18183746096</v>
      </c>
      <c r="H39" s="7"/>
    </row>
    <row r="40" ht="28.8" spans="1:8">
      <c r="A40" s="5">
        <v>38</v>
      </c>
      <c r="B40" s="5" t="s">
        <v>9</v>
      </c>
      <c r="C40" s="6" t="str">
        <f>"赵凯歌"</f>
        <v>赵凯歌</v>
      </c>
      <c r="D40" s="6" t="s">
        <v>29</v>
      </c>
      <c r="E40" s="5">
        <v>20220204</v>
      </c>
      <c r="F40" s="5" t="s">
        <v>52</v>
      </c>
      <c r="G40" s="6" t="str">
        <f>"17633712306"</f>
        <v>17633712306</v>
      </c>
      <c r="H40" s="7"/>
    </row>
    <row r="41" ht="28.8" spans="1:8">
      <c r="A41" s="5">
        <v>39</v>
      </c>
      <c r="B41" s="5" t="s">
        <v>9</v>
      </c>
      <c r="C41" s="6" t="str">
        <f>"刘梦瑶"</f>
        <v>刘梦瑶</v>
      </c>
      <c r="D41" s="6" t="s">
        <v>29</v>
      </c>
      <c r="E41" s="5">
        <v>20220204</v>
      </c>
      <c r="F41" s="5" t="s">
        <v>53</v>
      </c>
      <c r="G41" s="6" t="str">
        <f>"18834408683"</f>
        <v>18834408683</v>
      </c>
      <c r="H41" s="7"/>
    </row>
    <row r="42" ht="28.8" spans="1:8">
      <c r="A42" s="5">
        <v>40</v>
      </c>
      <c r="B42" s="5" t="s">
        <v>9</v>
      </c>
      <c r="C42" s="6" t="str">
        <f>"施泽坤"</f>
        <v>施泽坤</v>
      </c>
      <c r="D42" s="6" t="s">
        <v>29</v>
      </c>
      <c r="E42" s="5">
        <v>20220204</v>
      </c>
      <c r="F42" s="5" t="s">
        <v>54</v>
      </c>
      <c r="G42" s="6" t="str">
        <f>"17889983036"</f>
        <v>17889983036</v>
      </c>
      <c r="H42" s="7"/>
    </row>
    <row r="43" ht="28.8" spans="1:8">
      <c r="A43" s="5">
        <v>41</v>
      </c>
      <c r="B43" s="5" t="s">
        <v>9</v>
      </c>
      <c r="C43" s="6" t="str">
        <f>"徐鑫泽"</f>
        <v>徐鑫泽</v>
      </c>
      <c r="D43" s="6" t="s">
        <v>29</v>
      </c>
      <c r="E43" s="5">
        <v>20220204</v>
      </c>
      <c r="F43" s="5" t="s">
        <v>55</v>
      </c>
      <c r="G43" s="6" t="str">
        <f>"13019156799"</f>
        <v>13019156799</v>
      </c>
      <c r="H43" s="7"/>
    </row>
    <row r="44" ht="28.8" spans="1:8">
      <c r="A44" s="5">
        <v>42</v>
      </c>
      <c r="B44" s="5" t="s">
        <v>9</v>
      </c>
      <c r="C44" s="6" t="str">
        <f>"钱鑫"</f>
        <v>钱鑫</v>
      </c>
      <c r="D44" s="6" t="s">
        <v>29</v>
      </c>
      <c r="E44" s="5">
        <v>20220204</v>
      </c>
      <c r="F44" s="5" t="s">
        <v>56</v>
      </c>
      <c r="G44" s="6" t="str">
        <f>"15718968022"</f>
        <v>15718968022</v>
      </c>
      <c r="H44" s="7"/>
    </row>
    <row r="45" ht="28.8" spans="1:8">
      <c r="A45" s="5">
        <v>43</v>
      </c>
      <c r="B45" s="5" t="s">
        <v>9</v>
      </c>
      <c r="C45" s="6" t="str">
        <f>"罗明没"</f>
        <v>罗明没</v>
      </c>
      <c r="D45" s="6" t="s">
        <v>29</v>
      </c>
      <c r="E45" s="5">
        <v>20220204</v>
      </c>
      <c r="F45" s="5" t="s">
        <v>57</v>
      </c>
      <c r="G45" s="6" t="str">
        <f>"18389253913"</f>
        <v>18389253913</v>
      </c>
      <c r="H45" s="7"/>
    </row>
    <row r="46" ht="28.8" spans="1:8">
      <c r="A46" s="5">
        <v>44</v>
      </c>
      <c r="B46" s="5" t="s">
        <v>9</v>
      </c>
      <c r="C46" s="6" t="str">
        <f>"任飞艳"</f>
        <v>任飞艳</v>
      </c>
      <c r="D46" s="6" t="s">
        <v>29</v>
      </c>
      <c r="E46" s="5">
        <v>20220204</v>
      </c>
      <c r="F46" s="5" t="s">
        <v>58</v>
      </c>
      <c r="G46" s="6" t="str">
        <f>"15534584202"</f>
        <v>15534584202</v>
      </c>
      <c r="H46" s="7"/>
    </row>
    <row r="47" ht="28.8" spans="1:8">
      <c r="A47" s="5">
        <v>45</v>
      </c>
      <c r="B47" s="5" t="s">
        <v>9</v>
      </c>
      <c r="C47" s="6" t="str">
        <f>"杨灵"</f>
        <v>杨灵</v>
      </c>
      <c r="D47" s="6" t="s">
        <v>29</v>
      </c>
      <c r="E47" s="5">
        <v>20220204</v>
      </c>
      <c r="F47" s="5" t="s">
        <v>59</v>
      </c>
      <c r="G47" s="6" t="str">
        <f>"15663862017"</f>
        <v>15663862017</v>
      </c>
      <c r="H47" s="7"/>
    </row>
    <row r="48" ht="28.8" spans="1:8">
      <c r="A48" s="5">
        <v>46</v>
      </c>
      <c r="B48" s="5" t="s">
        <v>9</v>
      </c>
      <c r="C48" s="6" t="str">
        <f>"姜丽伟"</f>
        <v>姜丽伟</v>
      </c>
      <c r="D48" s="6" t="s">
        <v>29</v>
      </c>
      <c r="E48" s="5">
        <v>20220204</v>
      </c>
      <c r="F48" s="5" t="s">
        <v>60</v>
      </c>
      <c r="G48" s="6" t="str">
        <f>"15392547196"</f>
        <v>15392547196</v>
      </c>
      <c r="H48" s="7"/>
    </row>
    <row r="49" ht="28.8" spans="1:8">
      <c r="A49" s="5">
        <v>47</v>
      </c>
      <c r="B49" s="5" t="s">
        <v>9</v>
      </c>
      <c r="C49" s="6" t="str">
        <f>"卢塘飞"</f>
        <v>卢塘飞</v>
      </c>
      <c r="D49" s="6" t="s">
        <v>29</v>
      </c>
      <c r="E49" s="5">
        <v>20220204</v>
      </c>
      <c r="F49" s="5" t="s">
        <v>61</v>
      </c>
      <c r="G49" s="6" t="str">
        <f>"15203692310"</f>
        <v>15203692310</v>
      </c>
      <c r="H49" s="7"/>
    </row>
    <row r="50" ht="28.8" spans="1:8">
      <c r="A50" s="5">
        <v>48</v>
      </c>
      <c r="B50" s="5" t="s">
        <v>9</v>
      </c>
      <c r="C50" s="6" t="str">
        <f>"王海波"</f>
        <v>王海波</v>
      </c>
      <c r="D50" s="6" t="s">
        <v>29</v>
      </c>
      <c r="E50" s="5">
        <v>20220204</v>
      </c>
      <c r="F50" s="5" t="s">
        <v>62</v>
      </c>
      <c r="G50" s="6" t="str">
        <f>"18184666107"</f>
        <v>18184666107</v>
      </c>
      <c r="H50" s="7"/>
    </row>
    <row r="51" ht="28.8" spans="1:8">
      <c r="A51" s="5">
        <v>49</v>
      </c>
      <c r="B51" s="5" t="s">
        <v>9</v>
      </c>
      <c r="C51" s="6" t="str">
        <f>"赵廷丞"</f>
        <v>赵廷丞</v>
      </c>
      <c r="D51" s="6" t="s">
        <v>29</v>
      </c>
      <c r="E51" s="5">
        <v>20220204</v>
      </c>
      <c r="F51" s="5" t="s">
        <v>63</v>
      </c>
      <c r="G51" s="6" t="str">
        <f>"17634021231"</f>
        <v>17634021231</v>
      </c>
      <c r="H51" s="7"/>
    </row>
    <row r="52" ht="28.8" spans="1:8">
      <c r="A52" s="5">
        <v>50</v>
      </c>
      <c r="B52" s="5" t="s">
        <v>9</v>
      </c>
      <c r="C52" s="6" t="str">
        <f>"魏良怡"</f>
        <v>魏良怡</v>
      </c>
      <c r="D52" s="6" t="s">
        <v>29</v>
      </c>
      <c r="E52" s="5">
        <v>20220204</v>
      </c>
      <c r="F52" s="5" t="s">
        <v>64</v>
      </c>
      <c r="G52" s="6" t="str">
        <f>"18515236900"</f>
        <v>18515236900</v>
      </c>
      <c r="H52" s="7"/>
    </row>
    <row r="53" ht="28.8" spans="1:8">
      <c r="A53" s="5">
        <v>51</v>
      </c>
      <c r="B53" s="5" t="s">
        <v>9</v>
      </c>
      <c r="C53" s="6" t="str">
        <f>"夏体泽"</f>
        <v>夏体泽</v>
      </c>
      <c r="D53" s="6" t="s">
        <v>65</v>
      </c>
      <c r="E53" s="5">
        <v>20220205</v>
      </c>
      <c r="F53" s="5" t="s">
        <v>66</v>
      </c>
      <c r="G53" s="6" t="str">
        <f>"18402883386"</f>
        <v>18402883386</v>
      </c>
      <c r="H53" s="7"/>
    </row>
    <row r="54" ht="28.8" spans="1:8">
      <c r="A54" s="5">
        <v>52</v>
      </c>
      <c r="B54" s="5" t="s">
        <v>9</v>
      </c>
      <c r="C54" s="6" t="str">
        <f>"罗阳"</f>
        <v>罗阳</v>
      </c>
      <c r="D54" s="6" t="s">
        <v>65</v>
      </c>
      <c r="E54" s="5">
        <v>20220205</v>
      </c>
      <c r="F54" s="5" t="s">
        <v>67</v>
      </c>
      <c r="G54" s="6" t="str">
        <f>"18224430945"</f>
        <v>18224430945</v>
      </c>
      <c r="H54" s="7"/>
    </row>
    <row r="55" ht="28.8" spans="1:8">
      <c r="A55" s="5">
        <v>53</v>
      </c>
      <c r="B55" s="5" t="s">
        <v>9</v>
      </c>
      <c r="C55" s="6" t="str">
        <f>"孔德仙"</f>
        <v>孔德仙</v>
      </c>
      <c r="D55" s="6" t="s">
        <v>65</v>
      </c>
      <c r="E55" s="5">
        <v>20220205</v>
      </c>
      <c r="F55" s="5" t="s">
        <v>68</v>
      </c>
      <c r="G55" s="6" t="str">
        <f>"18213499540"</f>
        <v>18213499540</v>
      </c>
      <c r="H55" s="7"/>
    </row>
    <row r="56" ht="28.8" spans="1:8">
      <c r="A56" s="5">
        <v>54</v>
      </c>
      <c r="B56" s="5" t="s">
        <v>9</v>
      </c>
      <c r="C56" s="6" t="str">
        <f>"何明川"</f>
        <v>何明川</v>
      </c>
      <c r="D56" s="6" t="s">
        <v>65</v>
      </c>
      <c r="E56" s="5">
        <v>20220205</v>
      </c>
      <c r="F56" s="5" t="s">
        <v>69</v>
      </c>
      <c r="G56" s="6" t="str">
        <f>"15198826461"</f>
        <v>15198826461</v>
      </c>
      <c r="H56" s="7"/>
    </row>
    <row r="57" ht="28.8" spans="1:8">
      <c r="A57" s="5">
        <v>55</v>
      </c>
      <c r="B57" s="5" t="s">
        <v>9</v>
      </c>
      <c r="C57" s="6" t="str">
        <f>"李思思"</f>
        <v>李思思</v>
      </c>
      <c r="D57" s="6" t="s">
        <v>65</v>
      </c>
      <c r="E57" s="5">
        <v>20220205</v>
      </c>
      <c r="F57" s="5" t="s">
        <v>70</v>
      </c>
      <c r="G57" s="6" t="str">
        <f>"18288628950"</f>
        <v>18288628950</v>
      </c>
      <c r="H57" s="7"/>
    </row>
    <row r="58" ht="28.8" spans="1:8">
      <c r="A58" s="5">
        <v>56</v>
      </c>
      <c r="B58" s="5" t="s">
        <v>9</v>
      </c>
      <c r="C58" s="6" t="str">
        <f>"谢林哲"</f>
        <v>谢林哲</v>
      </c>
      <c r="D58" s="6" t="s">
        <v>65</v>
      </c>
      <c r="E58" s="5">
        <v>20220205</v>
      </c>
      <c r="F58" s="5" t="s">
        <v>71</v>
      </c>
      <c r="G58" s="6" t="str">
        <f>"15505900390"</f>
        <v>15505900390</v>
      </c>
      <c r="H58" s="7"/>
    </row>
    <row r="59" ht="28.8" spans="1:8">
      <c r="A59" s="5">
        <v>57</v>
      </c>
      <c r="B59" s="5" t="s">
        <v>9</v>
      </c>
      <c r="C59" s="6" t="str">
        <f>"张怀文"</f>
        <v>张怀文</v>
      </c>
      <c r="D59" s="6" t="s">
        <v>65</v>
      </c>
      <c r="E59" s="5">
        <v>20220205</v>
      </c>
      <c r="F59" s="5" t="s">
        <v>72</v>
      </c>
      <c r="G59" s="6" t="str">
        <f>"17330934134"</f>
        <v>17330934134</v>
      </c>
      <c r="H59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那晴</dc:creator>
  <cp:lastModifiedBy>chenjie</cp:lastModifiedBy>
  <dcterms:created xsi:type="dcterms:W3CDTF">2022-03-24T06:53:00Z</dcterms:created>
  <dcterms:modified xsi:type="dcterms:W3CDTF">2022-03-24T08:20:39Z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2D1A7A3D02B049A7B1B441976AAD8EDD</vt:lpwstr>
  </property>
  <property fmtid="{D5CDD505-2E9C-101B-9397-08002B2CF9AE}" pid="3" name="KSOProductBuildVer">
    <vt:lpwstr>2052-11.1.0.11365</vt:lpwstr>
  </property>
</Properties>
</file>